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tabRatio="926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0">'income_s'!$A$1:$F$49</definedName>
  </definedNames>
  <calcPr fullCalcOnLoad="1"/>
</workbook>
</file>

<file path=xl/sharedStrings.xml><?xml version="1.0" encoding="utf-8"?>
<sst xmlns="http://schemas.openxmlformats.org/spreadsheetml/2006/main" count="152" uniqueCount="116">
  <si>
    <t>RM'000</t>
  </si>
  <si>
    <t>Reserves</t>
  </si>
  <si>
    <t>Total</t>
  </si>
  <si>
    <t>Long term liabilities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</si>
  <si>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</si>
  <si>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</si>
  <si>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</si>
  <si>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</si>
  <si>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</si>
  <si>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</si>
  <si>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</si>
  <si>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</si>
  <si>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</si>
  <si>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</si>
  <si>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</si>
  <si>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</si>
  <si>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</si>
  <si>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</si>
  <si>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</si>
  <si>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</si>
  <si>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</si>
  <si>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</si>
  <si>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</si>
  <si>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</si>
  <si>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</si>
  <si>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</si>
  <si>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</si>
  <si>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>Share of results in associate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</si>
  <si>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</si>
  <si>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</si>
  <si>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</si>
  <si>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</si>
  <si>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</si>
  <si>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</si>
  <si>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</si>
  <si>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</si>
  <si>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</si>
  <si>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</si>
  <si>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</si>
  <si>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</si>
  <si>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</si>
  <si>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</si>
  <si>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</si>
  <si>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Development properties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</si>
  <si>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</si>
  <si>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</si>
  <si>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</si>
  <si>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</si>
  <si>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</si>
  <si>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</si>
  <si>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</si>
  <si>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</si>
  <si>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At 1 September 2002</t>
  </si>
  <si>
    <t>Bonus issue of a subsidiary company</t>
  </si>
  <si>
    <t>Dividends</t>
  </si>
  <si>
    <t>At 1 September 2001</t>
  </si>
  <si>
    <t>31-08-02</t>
  </si>
  <si>
    <t>Goodwill on consolidation</t>
  </si>
  <si>
    <t>Fixed deposits with licensed banks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</si>
  <si>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</si>
  <si>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</si>
  <si>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</si>
  <si>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</si>
  <si>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</si>
  <si>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</si>
  <si>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</si>
  <si>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</si>
  <si>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Amount due to directors</t>
  </si>
  <si>
    <t>At 30 November 2001</t>
  </si>
  <si>
    <t>Consolidation</t>
  </si>
  <si>
    <t>Reserve On</t>
  </si>
  <si>
    <t>Premium</t>
  </si>
  <si>
    <t>Capital</t>
  </si>
  <si>
    <t xml:space="preserve">          Non-Distributable</t>
  </si>
  <si>
    <t xml:space="preserve">Issue of share capital : ESOS </t>
  </si>
  <si>
    <t>ESOS expenses</t>
  </si>
  <si>
    <t xml:space="preserve">Loss after taxation </t>
  </si>
  <si>
    <t xml:space="preserve">Non-operating items - investing </t>
  </si>
  <si>
    <t>Interest paid</t>
  </si>
  <si>
    <t>Adjustment for :-</t>
  </si>
  <si>
    <t>Cash &amp; Cash Equivalents at beginning of the financial period</t>
  </si>
  <si>
    <t>Tax paid</t>
  </si>
  <si>
    <t>Net cash used in operating activities</t>
  </si>
  <si>
    <t>Cash used in operations</t>
  </si>
  <si>
    <t>Net decrease in Cash &amp; Cash Equivalents</t>
  </si>
  <si>
    <t>Cash &amp; Cash Equivalents at end of the financial period</t>
  </si>
  <si>
    <t>3 month quarter ended 30 November 2001</t>
  </si>
  <si>
    <t>Non-operating items - financing</t>
  </si>
  <si>
    <t>Bank overdrafts</t>
  </si>
  <si>
    <t xml:space="preserve">Other creditors and accruals </t>
  </si>
  <si>
    <t>Amount due from associated companies</t>
  </si>
  <si>
    <t>Shareholders' funds</t>
  </si>
  <si>
    <t>Other investments</t>
  </si>
  <si>
    <t xml:space="preserve">Accumulated </t>
  </si>
  <si>
    <t>Represented by :-</t>
  </si>
  <si>
    <t>Net tangible assets per share (RM)</t>
  </si>
  <si>
    <t>(The notes to interim financial statements form an integral part of this interim financial statements).</t>
  </si>
  <si>
    <t>(28-02-03)</t>
  </si>
  <si>
    <t>(28-02-02)</t>
  </si>
  <si>
    <t>CONDENSED CONSOLIDATED INCOME STATEMENT FOR THE PERIOD ENDED 28 FEBRUARY 2003</t>
  </si>
  <si>
    <t>28-02-03</t>
  </si>
  <si>
    <t>CONDENSED CONSOLIDATED BALANCE SHEET AS AT 28 FEBRUARY 2003</t>
  </si>
  <si>
    <t>CONDENSED CONSOLIDATED STATEMENT OF CHANGES IN EQUITY FOR THE PERIOD ENDED 28 FEBRUARY 2003</t>
  </si>
  <si>
    <t>At 28 February 2003</t>
  </si>
  <si>
    <t>CONDENSED CONSOLIDATED CASH FLOW STATEMENT FOR THE PERIOD ENDED 28 FEBRUARY 2003</t>
  </si>
  <si>
    <t>Profit/(loss) from operation</t>
  </si>
  <si>
    <t>Profit/(loss) before taxation</t>
  </si>
  <si>
    <t>Profit/(loss) after taxation</t>
  </si>
  <si>
    <t>Net profit/(loss) for the period</t>
  </si>
  <si>
    <t>Earning/(loss) per share (sen)</t>
  </si>
  <si>
    <t>Fully diluted earning</t>
  </si>
  <si>
    <t xml:space="preserve">Profit after taxation </t>
  </si>
  <si>
    <t>Net profit before taxation</t>
  </si>
  <si>
    <t>(Loss)/Profit</t>
  </si>
  <si>
    <t>AS AT</t>
  </si>
  <si>
    <t>ENDED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</si>
</sst>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 &quot;* #,##0_);_(&quot; &quot;* \(#,##0\);_(&quot; &quot;* &quot;-&quot;_);_(@_)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-* #,##0_-;\-* #,##0_-;_-* &quot;-&quot;??_-;_-@_-"/>
    <numFmt numFmtId="170" formatCode="_-* #,##0.0000_-;\-* #,##0.0000_-;_-* &quot;-&quot;??_-;_-@_-"/>
    <numFmt numFmtId="171" formatCode="_(* #,##0_);_(* \(#,##0\);_(* &quot;-&quot;??_);_(@_)"/>
    <numFmt numFmtId="172" formatCode="_-* #,##0.00_-;&quot;\&quot;&quot;\&quot;&quot;\&quot;&quot;\&quot;\-* #,##0.00_-;_-* &quot;-&quot;??_-;_-@_-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72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ont="1" applyFill="1" applyAlignment="1">
      <alignment/>
    </xf>
    <xf numFmtId="171" fontId="0" fillId="2" borderId="0" xfId="15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9" fontId="0" fillId="0" borderId="0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15" applyFont="1" applyAlignment="1">
      <alignment/>
    </xf>
    <xf numFmtId="0" fontId="0" fillId="0" borderId="0" xfId="0" applyFont="1" applyAlignment="1">
      <alignment horizontal="left"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Continuous" vertical="top"/>
    </xf>
    <xf numFmtId="171" fontId="0" fillId="0" borderId="0" xfId="15" applyNumberFormat="1" applyFont="1" applyAlignment="1" quotePrefix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 horizontal="center" vertical="top"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1" fontId="4" fillId="0" borderId="0" xfId="15" applyNumberFormat="1" applyFont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171" fontId="0" fillId="0" borderId="6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71" fontId="0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17" applyNumberFormat="1" applyFont="1" applyAlignment="1">
      <alignment/>
    </xf>
    <xf numFmtId="171" fontId="0" fillId="0" borderId="0" xfId="17" applyNumberFormat="1" applyFont="1" applyFill="1" applyBorder="1" applyAlignment="1">
      <alignment/>
    </xf>
    <xf numFmtId="171" fontId="4" fillId="0" borderId="0" xfId="17" applyNumberFormat="1" applyFont="1" applyAlignment="1">
      <alignment/>
    </xf>
    <xf numFmtId="171" fontId="0" fillId="0" borderId="0" xfId="17" applyNumberFormat="1" applyFont="1" applyAlignment="1">
      <alignment/>
    </xf>
    <xf numFmtId="171" fontId="0" fillId="0" borderId="0" xfId="17" applyNumberFormat="1" applyFont="1" applyFill="1" applyBorder="1" applyAlignment="1">
      <alignment horizontal="center"/>
    </xf>
    <xf numFmtId="171" fontId="13" fillId="0" borderId="0" xfId="17" applyNumberFormat="1" applyFont="1" applyFill="1" applyBorder="1" applyAlignment="1">
      <alignment horizontal="left"/>
    </xf>
    <xf numFmtId="171" fontId="0" fillId="0" borderId="2" xfId="17" applyNumberFormat="1" applyFont="1" applyFill="1" applyBorder="1" applyAlignment="1">
      <alignment horizontal="center"/>
    </xf>
    <xf numFmtId="171" fontId="0" fillId="0" borderId="0" xfId="17" applyNumberFormat="1" applyFont="1" applyFill="1" applyBorder="1" applyAlignment="1" quotePrefix="1">
      <alignment horizontal="center"/>
    </xf>
    <xf numFmtId="171" fontId="0" fillId="0" borderId="2" xfId="17" applyNumberFormat="1" applyFont="1" applyFill="1" applyBorder="1" applyAlignment="1">
      <alignment/>
    </xf>
    <xf numFmtId="171" fontId="0" fillId="0" borderId="2" xfId="17" applyNumberFormat="1" applyFont="1" applyFill="1" applyBorder="1" applyAlignment="1" quotePrefix="1">
      <alignment horizontal="center"/>
    </xf>
    <xf numFmtId="171" fontId="0" fillId="0" borderId="0" xfId="17" applyNumberFormat="1" applyFont="1" applyFill="1" applyAlignment="1">
      <alignment horizontal="center"/>
    </xf>
    <xf numFmtId="171" fontId="0" fillId="0" borderId="0" xfId="17" applyNumberFormat="1" applyFont="1" applyFill="1" applyAlignment="1" quotePrefix="1">
      <alignment horizontal="center"/>
    </xf>
    <xf numFmtId="171" fontId="0" fillId="0" borderId="7" xfId="17" applyNumberFormat="1" applyFont="1" applyFill="1" applyBorder="1" applyAlignment="1">
      <alignment/>
    </xf>
    <xf numFmtId="171" fontId="0" fillId="0" borderId="0" xfId="15" applyNumberFormat="1" applyFont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1" fontId="1" fillId="0" borderId="0" xfId="17" applyNumberFormat="1" applyFont="1" applyFill="1" applyBorder="1" applyAlignment="1">
      <alignment/>
    </xf>
    <xf numFmtId="169" fontId="0" fillId="0" borderId="0" xfId="15" applyNumberFormat="1" applyFont="1" applyAlignment="1">
      <alignment/>
    </xf>
    <xf numFmtId="171" fontId="14" fillId="0" borderId="0" xfId="0" applyNumberFormat="1" applyFont="1" applyAlignment="1">
      <alignment/>
    </xf>
    <xf numFmtId="171" fontId="0" fillId="0" borderId="0" xfId="15" applyNumberFormat="1" applyFont="1" applyAlignment="1">
      <alignment horizontal="right"/>
    </xf>
    <xf numFmtId="169" fontId="0" fillId="0" borderId="0" xfId="15" applyNumberFormat="1" applyFont="1" applyBorder="1" applyAlignment="1">
      <alignment/>
    </xf>
    <xf numFmtId="171" fontId="0" fillId="2" borderId="5" xfId="15" applyNumberFormat="1" applyFont="1" applyFill="1" applyBorder="1" applyAlignment="1">
      <alignment/>
    </xf>
    <xf numFmtId="171" fontId="0" fillId="2" borderId="6" xfId="15" applyNumberFormat="1" applyFont="1" applyFill="1" applyBorder="1" applyAlignment="1">
      <alignment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71" fontId="14" fillId="0" borderId="0" xfId="15" applyNumberFormat="1" applyFont="1" applyAlignment="1">
      <alignment/>
    </xf>
    <xf numFmtId="169" fontId="0" fillId="0" borderId="0" xfId="15" applyNumberFormat="1" applyFont="1" applyFill="1" applyAlignment="1">
      <alignment/>
    </xf>
    <xf numFmtId="169" fontId="5" fillId="0" borderId="0" xfId="15" applyNumberFormat="1" applyFont="1" applyAlignment="1">
      <alignment/>
    </xf>
    <xf numFmtId="169" fontId="14" fillId="0" borderId="0" xfId="15" applyNumberFormat="1" applyFont="1" applyBorder="1" applyAlignment="1">
      <alignment/>
    </xf>
    <xf numFmtId="169" fontId="14" fillId="0" borderId="2" xfId="15" applyNumberFormat="1" applyFont="1" applyBorder="1" applyAlignment="1">
      <alignment/>
    </xf>
    <xf numFmtId="169" fontId="14" fillId="0" borderId="0" xfId="15" applyNumberFormat="1" applyFont="1" applyAlignment="1">
      <alignment/>
    </xf>
    <xf numFmtId="0" fontId="2" fillId="0" borderId="0" xfId="0" applyFont="1" applyAlignment="1">
      <alignment/>
    </xf>
    <xf numFmtId="171" fontId="14" fillId="0" borderId="2" xfId="15" applyNumberFormat="1" applyFont="1" applyBorder="1" applyAlignment="1">
      <alignment/>
    </xf>
    <xf numFmtId="171" fontId="14" fillId="0" borderId="0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69" fontId="14" fillId="0" borderId="0" xfId="15" applyNumberFormat="1" applyFont="1" applyBorder="1" applyAlignment="1">
      <alignment horizontal="center"/>
    </xf>
    <xf numFmtId="169" fontId="0" fillId="0" borderId="0" xfId="15" applyNumberFormat="1" applyFont="1" applyFill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1" fontId="0" fillId="0" borderId="0" xfId="15" applyNumberFormat="1" applyFont="1" applyFill="1" applyAlignment="1">
      <alignment/>
    </xf>
    <xf numFmtId="0" fontId="15" fillId="0" borderId="0" xfId="0" applyFont="1" applyAlignment="1">
      <alignment/>
    </xf>
    <xf numFmtId="168" fontId="15" fillId="0" borderId="0" xfId="15" applyFont="1" applyAlignment="1">
      <alignment/>
    </xf>
    <xf numFmtId="43" fontId="0" fillId="0" borderId="7" xfId="15" applyNumberFormat="1" applyFont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7"/>
  <sheetViews>
    <sheetView showGridLines="0" workbookViewId="0" topLeftCell="A1">
      <selection activeCell="A8" sqref="A8"/>
    </sheetView>
  </sheetViews>
  <sheetFormatPr defaultColWidth="9.33203125" defaultRowHeight="12.75"/>
  <cols>
    <col min="1" max="1" width="29.5" style="12" customWidth="1"/>
    <col min="2" max="2" width="2.16015625" style="12" customWidth="1"/>
    <col min="3" max="3" width="17" style="12" customWidth="1"/>
    <col min="4" max="4" width="20" style="12" customWidth="1"/>
    <col min="5" max="5" width="17.83203125" style="12" customWidth="1"/>
    <col min="6" max="6" width="19.16015625" style="12" customWidth="1"/>
    <col min="7" max="16384" width="9.33203125" style="12" customWidth="1"/>
  </cols>
  <sheetData>
    <row r="1" ht="12.75">
      <c r="A1" s="7" t="s">
        <v>7</v>
      </c>
    </row>
    <row r="2" ht="12.75">
      <c r="A2" s="7" t="s">
        <v>15</v>
      </c>
    </row>
    <row r="3" ht="12.75">
      <c r="A3" s="7"/>
    </row>
    <row r="4" ht="12.75">
      <c r="A4" s="5" t="s">
        <v>99</v>
      </c>
    </row>
    <row r="5" spans="1:2" ht="12.75">
      <c r="A5" s="3" t="s">
        <v>16</v>
      </c>
      <c r="B5" s="14"/>
    </row>
    <row r="7" spans="3:9" ht="12.75">
      <c r="C7" s="15" t="s">
        <v>17</v>
      </c>
      <c r="D7" s="15"/>
      <c r="E7" s="16" t="s">
        <v>18</v>
      </c>
      <c r="F7" s="16"/>
      <c r="G7" s="17"/>
      <c r="I7" s="17"/>
    </row>
    <row r="8" spans="3:6" ht="12.75">
      <c r="C8" s="18" t="s">
        <v>19</v>
      </c>
      <c r="D8" s="18" t="s">
        <v>20</v>
      </c>
      <c r="E8" s="19" t="s">
        <v>19</v>
      </c>
      <c r="F8" s="19" t="s">
        <v>20</v>
      </c>
    </row>
    <row r="9" spans="3:6" ht="12.75">
      <c r="C9" s="18" t="s">
        <v>21</v>
      </c>
      <c r="D9" s="18" t="s">
        <v>22</v>
      </c>
      <c r="E9" s="19" t="s">
        <v>23</v>
      </c>
      <c r="F9" s="19" t="s">
        <v>22</v>
      </c>
    </row>
    <row r="10" spans="3:6" ht="12.75">
      <c r="C10" s="18" t="s">
        <v>97</v>
      </c>
      <c r="D10" s="18" t="s">
        <v>98</v>
      </c>
      <c r="E10" s="19" t="s">
        <v>97</v>
      </c>
      <c r="F10" s="19" t="s">
        <v>98</v>
      </c>
    </row>
    <row r="11" spans="3:6" ht="12.75">
      <c r="C11" s="18" t="s">
        <v>0</v>
      </c>
      <c r="D11" s="18" t="s">
        <v>0</v>
      </c>
      <c r="E11" s="18" t="s">
        <v>0</v>
      </c>
      <c r="F11" s="18" t="s">
        <v>0</v>
      </c>
    </row>
    <row r="12" spans="3:6" ht="12.75">
      <c r="C12" s="18"/>
      <c r="D12" s="18"/>
      <c r="E12" s="19"/>
      <c r="F12" s="19"/>
    </row>
    <row r="14" spans="1:6" ht="12.75">
      <c r="A14" s="12" t="s">
        <v>6</v>
      </c>
      <c r="C14" s="12">
        <v>37472</v>
      </c>
      <c r="D14" s="12">
        <v>23478</v>
      </c>
      <c r="E14" s="12">
        <v>71141</v>
      </c>
      <c r="F14" s="12">
        <v>50200</v>
      </c>
    </row>
    <row r="16" spans="1:6" ht="12.75">
      <c r="A16" s="12" t="s">
        <v>24</v>
      </c>
      <c r="C16" s="2">
        <v>-35731</v>
      </c>
      <c r="D16" s="12">
        <v>-25498</v>
      </c>
      <c r="E16" s="2">
        <v>-69321</v>
      </c>
      <c r="F16" s="12">
        <v>-49613</v>
      </c>
    </row>
    <row r="18" spans="1:6" ht="12.75">
      <c r="A18" s="12" t="s">
        <v>25</v>
      </c>
      <c r="C18" s="12">
        <v>400</v>
      </c>
      <c r="D18" s="12">
        <v>212</v>
      </c>
      <c r="E18" s="12">
        <v>506</v>
      </c>
      <c r="F18" s="12">
        <v>360</v>
      </c>
    </row>
    <row r="19" spans="3:6" ht="12.75">
      <c r="C19" s="20"/>
      <c r="D19" s="20"/>
      <c r="E19" s="20"/>
      <c r="F19" s="20"/>
    </row>
    <row r="20" spans="1:6" ht="12.75">
      <c r="A20" s="12" t="s">
        <v>105</v>
      </c>
      <c r="C20" s="12">
        <f>SUM(C14:C18)</f>
        <v>2141</v>
      </c>
      <c r="D20" s="12">
        <f>SUM(D14:D18)</f>
        <v>-1808</v>
      </c>
      <c r="E20" s="12">
        <f>SUM(E14:E18)</f>
        <v>2326</v>
      </c>
      <c r="F20" s="12">
        <f>SUM(F14:F18)</f>
        <v>947</v>
      </c>
    </row>
    <row r="22" spans="1:6" ht="12.75">
      <c r="A22" s="12" t="s">
        <v>26</v>
      </c>
      <c r="C22" s="12">
        <v>-448</v>
      </c>
      <c r="D22" s="12">
        <v>-307</v>
      </c>
      <c r="E22" s="12">
        <v>-751</v>
      </c>
      <c r="F22" s="12">
        <v>-618</v>
      </c>
    </row>
    <row r="23" spans="3:6" ht="12.75">
      <c r="C23" s="20"/>
      <c r="D23" s="20"/>
      <c r="E23" s="20"/>
      <c r="F23" s="20"/>
    </row>
    <row r="24" spans="1:6" ht="12.75">
      <c r="A24" s="12" t="s">
        <v>105</v>
      </c>
      <c r="C24" s="12">
        <f>SUM(C20:C22)</f>
        <v>1693</v>
      </c>
      <c r="D24" s="12">
        <f>SUM(D20:D22)</f>
        <v>-2115</v>
      </c>
      <c r="E24" s="12">
        <f>SUM(E20:E22)</f>
        <v>1575</v>
      </c>
      <c r="F24" s="12">
        <f>SUM(F20:F22)</f>
        <v>329</v>
      </c>
    </row>
    <row r="26" spans="1:6" ht="12.75">
      <c r="A26" s="12" t="s">
        <v>27</v>
      </c>
      <c r="C26" s="12">
        <v>-11</v>
      </c>
      <c r="D26" s="12">
        <v>-27</v>
      </c>
      <c r="E26" s="12">
        <v>-24</v>
      </c>
      <c r="F26" s="12">
        <v>-45</v>
      </c>
    </row>
    <row r="27" spans="3:6" ht="12.75">
      <c r="C27" s="20"/>
      <c r="D27" s="20"/>
      <c r="E27" s="20"/>
      <c r="F27" s="20"/>
    </row>
    <row r="28" spans="1:6" ht="12.75">
      <c r="A28" s="12" t="s">
        <v>106</v>
      </c>
      <c r="C28" s="12">
        <f>SUM(C24:C26)</f>
        <v>1682</v>
      </c>
      <c r="D28" s="12">
        <f>SUM(D24:D26)</f>
        <v>-2142</v>
      </c>
      <c r="E28" s="12">
        <f>SUM(E24:E26)</f>
        <v>1551</v>
      </c>
      <c r="F28" s="12">
        <f>SUM(F24:F26)</f>
        <v>284</v>
      </c>
    </row>
    <row r="30" spans="1:6" ht="12.75">
      <c r="A30" s="12" t="s">
        <v>28</v>
      </c>
      <c r="C30" s="2">
        <v>-321</v>
      </c>
      <c r="D30" s="12">
        <v>600</v>
      </c>
      <c r="E30" s="2">
        <v>-371</v>
      </c>
      <c r="F30" s="12">
        <v>-79</v>
      </c>
    </row>
    <row r="31" spans="3:6" ht="12.75">
      <c r="C31" s="20"/>
      <c r="D31" s="20"/>
      <c r="E31" s="20"/>
      <c r="F31" s="20"/>
    </row>
    <row r="32" spans="1:6" ht="12.75">
      <c r="A32" s="12" t="s">
        <v>107</v>
      </c>
      <c r="C32" s="12">
        <f>SUM(C28:C30)</f>
        <v>1361</v>
      </c>
      <c r="D32" s="12">
        <f>SUM(D28:D30)</f>
        <v>-1542</v>
      </c>
      <c r="E32" s="12">
        <f>SUM(E28:E30)</f>
        <v>1180</v>
      </c>
      <c r="F32" s="12">
        <f>SUM(F28:F30)</f>
        <v>205</v>
      </c>
    </row>
    <row r="34" spans="1:6" ht="12.75">
      <c r="A34" s="12" t="s">
        <v>29</v>
      </c>
      <c r="C34" s="9">
        <v>0</v>
      </c>
      <c r="D34" s="12">
        <v>36</v>
      </c>
      <c r="E34" s="12">
        <v>42</v>
      </c>
      <c r="F34" s="12">
        <v>-62</v>
      </c>
    </row>
    <row r="36" spans="1:6" ht="13.5" thickBot="1">
      <c r="A36" s="12" t="s">
        <v>108</v>
      </c>
      <c r="C36" s="21">
        <f>SUM(C32:C34)</f>
        <v>1361</v>
      </c>
      <c r="D36" s="21">
        <f>SUM(D32:D34)</f>
        <v>-1506</v>
      </c>
      <c r="E36" s="21">
        <f>SUM(E32:E34)</f>
        <v>1222</v>
      </c>
      <c r="F36" s="21">
        <f>SUM(F32:F34)</f>
        <v>143</v>
      </c>
    </row>
    <row r="37" ht="13.5" thickTop="1"/>
    <row r="39" spans="1:6" ht="13.5" thickBot="1">
      <c r="A39" s="12" t="s">
        <v>109</v>
      </c>
      <c r="C39" s="84">
        <v>1.53</v>
      </c>
      <c r="D39" s="84">
        <v>-1.69</v>
      </c>
      <c r="E39" s="84">
        <v>1.38</v>
      </c>
      <c r="F39" s="84">
        <v>0.16</v>
      </c>
    </row>
    <row r="40" spans="3:6" ht="13.5" thickTop="1">
      <c r="C40" s="13"/>
      <c r="D40" s="13"/>
      <c r="E40" s="13"/>
      <c r="F40" s="13"/>
    </row>
    <row r="41" spans="1:6" ht="12.75">
      <c r="A41" s="12" t="s">
        <v>110</v>
      </c>
      <c r="C41" s="13"/>
      <c r="D41" s="13"/>
      <c r="E41" s="13"/>
      <c r="F41" s="13"/>
    </row>
    <row r="42" spans="1:6" ht="13.5" thickBot="1">
      <c r="A42" s="12" t="s">
        <v>30</v>
      </c>
      <c r="C42" s="84">
        <v>1.53</v>
      </c>
      <c r="D42" s="84">
        <v>0</v>
      </c>
      <c r="E42" s="84">
        <v>1.38</v>
      </c>
      <c r="F42" s="84">
        <v>0.16</v>
      </c>
    </row>
    <row r="43" ht="13.5" thickTop="1"/>
    <row r="47" spans="1:8" ht="12.75">
      <c r="A47" s="14" t="s">
        <v>96</v>
      </c>
      <c r="C47" s="14"/>
      <c r="D47" s="14"/>
      <c r="E47" s="14"/>
      <c r="F47" s="14"/>
      <c r="G47" s="14"/>
      <c r="H47" s="14"/>
    </row>
  </sheetData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61"/>
  <sheetViews>
    <sheetView showGridLines="0" workbookViewId="0" topLeftCell="A1">
      <selection activeCell="B6" sqref="B6"/>
    </sheetView>
  </sheetViews>
  <sheetFormatPr defaultColWidth="9.33203125" defaultRowHeight="12.75"/>
  <cols>
    <col min="1" max="1" width="38.5" style="12" customWidth="1"/>
    <col min="2" max="2" width="9.33203125" style="12" customWidth="1"/>
    <col min="3" max="3" width="16.66015625" style="12" customWidth="1"/>
    <col min="4" max="4" width="9.33203125" style="12" customWidth="1"/>
    <col min="5" max="5" width="20.16015625" style="12" customWidth="1"/>
    <col min="6" max="16384" width="9.33203125" style="12" customWidth="1"/>
  </cols>
  <sheetData>
    <row r="1" ht="12.75">
      <c r="A1" s="22" t="s">
        <v>7</v>
      </c>
    </row>
    <row r="2" ht="12.75">
      <c r="A2" s="22" t="s">
        <v>31</v>
      </c>
    </row>
    <row r="3" ht="12.75">
      <c r="A3" s="22"/>
    </row>
    <row r="4" ht="12.75">
      <c r="A4" s="23" t="s">
        <v>101</v>
      </c>
    </row>
    <row r="5" ht="12.75">
      <c r="A5" s="12" t="s">
        <v>16</v>
      </c>
    </row>
    <row r="7" spans="3:5" ht="12.75">
      <c r="C7" s="8" t="s">
        <v>32</v>
      </c>
      <c r="D7" s="8"/>
      <c r="E7" s="18" t="s">
        <v>33</v>
      </c>
    </row>
    <row r="8" spans="3:5" ht="12.75">
      <c r="C8" s="8" t="s">
        <v>34</v>
      </c>
      <c r="D8" s="8"/>
      <c r="E8" s="18" t="s">
        <v>35</v>
      </c>
    </row>
    <row r="9" spans="3:5" ht="12.75">
      <c r="C9" s="8" t="s">
        <v>36</v>
      </c>
      <c r="D9" s="8"/>
      <c r="E9" s="18" t="s">
        <v>37</v>
      </c>
    </row>
    <row r="10" spans="3:5" ht="12.75">
      <c r="C10" s="8" t="s">
        <v>21</v>
      </c>
      <c r="D10" s="8"/>
      <c r="E10" s="18" t="s">
        <v>38</v>
      </c>
    </row>
    <row r="11" spans="3:5" ht="12.75">
      <c r="C11" s="54" t="s">
        <v>100</v>
      </c>
      <c r="D11" s="8"/>
      <c r="E11" s="44" t="s">
        <v>56</v>
      </c>
    </row>
    <row r="12" spans="3:5" ht="12.75">
      <c r="C12" s="8" t="s">
        <v>0</v>
      </c>
      <c r="D12" s="3"/>
      <c r="E12" s="18" t="s">
        <v>0</v>
      </c>
    </row>
    <row r="15" spans="1:5" ht="12.75">
      <c r="A15" s="3" t="s">
        <v>40</v>
      </c>
      <c r="C15" s="12">
        <v>30746</v>
      </c>
      <c r="E15" s="12">
        <f>30062273/1000</f>
        <v>30062.273</v>
      </c>
    </row>
    <row r="16" spans="1:5" ht="12.75">
      <c r="A16" s="3" t="s">
        <v>41</v>
      </c>
      <c r="C16" s="12">
        <v>1850</v>
      </c>
      <c r="E16" s="12">
        <f>1886891/1000</f>
        <v>1886.891</v>
      </c>
    </row>
    <row r="17" spans="1:5" ht="12.75">
      <c r="A17" s="3" t="s">
        <v>39</v>
      </c>
      <c r="C17" s="12">
        <v>11853</v>
      </c>
      <c r="E17" s="12">
        <f>11758624/1000</f>
        <v>11758.624</v>
      </c>
    </row>
    <row r="18" spans="1:5" ht="12.75">
      <c r="A18" s="3" t="s">
        <v>57</v>
      </c>
      <c r="C18" s="12">
        <v>6</v>
      </c>
      <c r="E18" s="12">
        <f>6065/1000</f>
        <v>6.065</v>
      </c>
    </row>
    <row r="19" spans="1:5" ht="12.75">
      <c r="A19" s="3"/>
      <c r="C19" s="24">
        <f>SUM(C15:C18)</f>
        <v>44455</v>
      </c>
      <c r="E19" s="24">
        <f>SUM(E15:E18)</f>
        <v>43713.853</v>
      </c>
    </row>
    <row r="21" ht="12.75">
      <c r="A21" s="5" t="s">
        <v>42</v>
      </c>
    </row>
    <row r="22" spans="1:5" ht="12.75">
      <c r="A22" s="3" t="s">
        <v>4</v>
      </c>
      <c r="C22" s="25">
        <v>102</v>
      </c>
      <c r="E22" s="25">
        <f>104940/1000</f>
        <v>104.94</v>
      </c>
    </row>
    <row r="23" spans="1:5" ht="12.75">
      <c r="A23" s="3" t="s">
        <v>61</v>
      </c>
      <c r="C23" s="26">
        <v>29198</v>
      </c>
      <c r="E23" s="26">
        <f>28846430/1000</f>
        <v>28846.43</v>
      </c>
    </row>
    <row r="24" spans="1:5" ht="12.75">
      <c r="A24" s="3" t="s">
        <v>43</v>
      </c>
      <c r="C24" s="26">
        <v>19259</v>
      </c>
      <c r="E24" s="26">
        <f>17508794/1000</f>
        <v>17508.794</v>
      </c>
    </row>
    <row r="25" spans="1:5" ht="12.75">
      <c r="A25" s="3" t="s">
        <v>62</v>
      </c>
      <c r="C25" s="26">
        <v>46788</v>
      </c>
      <c r="E25" s="26">
        <f>49440275/1000</f>
        <v>49440.275</v>
      </c>
    </row>
    <row r="26" spans="1:5" ht="12.75">
      <c r="A26" s="3" t="s">
        <v>63</v>
      </c>
      <c r="C26" s="26">
        <v>17802</v>
      </c>
      <c r="E26" s="26">
        <f>18163364/1000</f>
        <v>18163.364</v>
      </c>
    </row>
    <row r="27" spans="1:5" ht="12.75">
      <c r="A27" s="3" t="s">
        <v>64</v>
      </c>
      <c r="C27" s="26">
        <v>1991</v>
      </c>
      <c r="E27" s="26">
        <f>1466769/1000</f>
        <v>1466.769</v>
      </c>
    </row>
    <row r="28" spans="1:5" ht="12.75">
      <c r="A28" s="3" t="s">
        <v>90</v>
      </c>
      <c r="C28" s="26">
        <v>961</v>
      </c>
      <c r="E28" s="26">
        <f>1976812/1000</f>
        <v>1976.812</v>
      </c>
    </row>
    <row r="29" spans="1:6" ht="12.75">
      <c r="A29" s="3" t="s">
        <v>58</v>
      </c>
      <c r="C29" s="26">
        <v>4215</v>
      </c>
      <c r="E29" s="26">
        <f>1245805/1000</f>
        <v>1245.805</v>
      </c>
      <c r="F29" s="50"/>
    </row>
    <row r="30" spans="1:6" ht="12.75">
      <c r="A30" s="3" t="s">
        <v>59</v>
      </c>
      <c r="C30" s="26">
        <v>2307</v>
      </c>
      <c r="E30" s="26">
        <f>2034865/1000</f>
        <v>2034.865</v>
      </c>
      <c r="F30" s="50"/>
    </row>
    <row r="31" spans="1:6" ht="12.75">
      <c r="A31" s="3"/>
      <c r="C31" s="27">
        <f>SUM(C22:C30)</f>
        <v>122623</v>
      </c>
      <c r="E31" s="27">
        <f>SUM(E22:E30)</f>
        <v>120788.05400000002</v>
      </c>
      <c r="F31" s="50"/>
    </row>
    <row r="32" ht="12.75">
      <c r="A32" s="28"/>
    </row>
    <row r="33" ht="12.75">
      <c r="A33" s="5" t="s">
        <v>44</v>
      </c>
    </row>
    <row r="34" spans="1:5" ht="12.75">
      <c r="A34" s="3" t="s">
        <v>65</v>
      </c>
      <c r="C34" s="52">
        <v>17974</v>
      </c>
      <c r="E34" s="52">
        <f>23579770/1000</f>
        <v>23579.77</v>
      </c>
    </row>
    <row r="35" spans="1:5" ht="12.75">
      <c r="A35" s="3" t="s">
        <v>89</v>
      </c>
      <c r="C35" s="53">
        <v>2447</v>
      </c>
      <c r="E35" s="53">
        <f>2199284/1000</f>
        <v>2199.284</v>
      </c>
    </row>
    <row r="36" spans="1:5" ht="12.75">
      <c r="A36" s="3" t="s">
        <v>66</v>
      </c>
      <c r="C36" s="53">
        <v>948</v>
      </c>
      <c r="E36" s="53">
        <f>3111347/1000</f>
        <v>3111.347</v>
      </c>
    </row>
    <row r="37" spans="1:5" ht="12.75">
      <c r="A37" s="3" t="s">
        <v>67</v>
      </c>
      <c r="C37" s="53">
        <v>41</v>
      </c>
      <c r="E37" s="53">
        <f>100767/1000</f>
        <v>100.767</v>
      </c>
    </row>
    <row r="38" spans="1:5" ht="12.75">
      <c r="A38" s="3" t="s">
        <v>60</v>
      </c>
      <c r="C38" s="26">
        <v>38828</v>
      </c>
      <c r="E38" s="26">
        <f>30082802/1000</f>
        <v>30082.802</v>
      </c>
    </row>
    <row r="39" spans="1:5" ht="12.75">
      <c r="A39" s="3" t="s">
        <v>45</v>
      </c>
      <c r="C39" s="26">
        <v>388</v>
      </c>
      <c r="E39" s="26">
        <f>12344/1000</f>
        <v>12.344</v>
      </c>
    </row>
    <row r="40" spans="1:5" ht="12.75">
      <c r="A40" s="3"/>
      <c r="C40" s="27">
        <f>SUM(C34:C39)</f>
        <v>60626</v>
      </c>
      <c r="E40" s="27">
        <f>SUM(E34:E39)</f>
        <v>59086.314</v>
      </c>
    </row>
    <row r="41" spans="1:5" ht="12.75">
      <c r="A41" s="3"/>
      <c r="C41" s="29"/>
      <c r="E41" s="29"/>
    </row>
    <row r="42" spans="1:5" ht="12.75">
      <c r="A42" s="3" t="s">
        <v>46</v>
      </c>
      <c r="C42" s="12">
        <f>C31-C40</f>
        <v>61997</v>
      </c>
      <c r="E42" s="12">
        <f>E31-E40</f>
        <v>61701.74000000002</v>
      </c>
    </row>
    <row r="43" ht="12.75">
      <c r="A43" s="3"/>
    </row>
    <row r="44" spans="1:5" ht="13.5" thickBot="1">
      <c r="A44" s="3"/>
      <c r="C44" s="21">
        <f>C19+C42</f>
        <v>106452</v>
      </c>
      <c r="E44" s="21">
        <f>E19+E42</f>
        <v>105415.59300000002</v>
      </c>
    </row>
    <row r="45" ht="13.5" thickTop="1">
      <c r="A45" s="3"/>
    </row>
    <row r="46" ht="12.75">
      <c r="A46" s="7" t="s">
        <v>47</v>
      </c>
    </row>
    <row r="47" ht="12.75">
      <c r="A47" s="3"/>
    </row>
    <row r="48" spans="1:5" ht="12.75">
      <c r="A48" s="3" t="s">
        <v>5</v>
      </c>
      <c r="C48" s="12">
        <v>90506</v>
      </c>
      <c r="E48" s="12">
        <f>90505667/1000</f>
        <v>90505.667</v>
      </c>
    </row>
    <row r="49" spans="1:5" ht="12.75">
      <c r="A49" s="3" t="s">
        <v>1</v>
      </c>
      <c r="C49" s="20">
        <v>8086</v>
      </c>
      <c r="E49" s="20">
        <f>6864413/1000</f>
        <v>6864.413</v>
      </c>
    </row>
    <row r="50" spans="1:5" ht="12.75">
      <c r="A50" s="3" t="s">
        <v>91</v>
      </c>
      <c r="C50" s="12">
        <f>SUM(C48:C49)</f>
        <v>98592</v>
      </c>
      <c r="E50" s="12">
        <f>SUM(E48:E49)</f>
        <v>97370.08</v>
      </c>
    </row>
    <row r="51" ht="12.75">
      <c r="A51" s="3"/>
    </row>
    <row r="52" spans="1:5" ht="12.75">
      <c r="A52" s="3" t="s">
        <v>29</v>
      </c>
      <c r="C52" s="12">
        <v>1588</v>
      </c>
      <c r="E52" s="12">
        <f>1630819/1000</f>
        <v>1630.819</v>
      </c>
    </row>
    <row r="53" spans="1:5" ht="12.75">
      <c r="A53" s="3" t="s">
        <v>3</v>
      </c>
      <c r="C53" s="12">
        <v>6027</v>
      </c>
      <c r="E53" s="12">
        <f>6163694/1000</f>
        <v>6163.694</v>
      </c>
    </row>
    <row r="54" spans="1:5" ht="12.75">
      <c r="A54" s="3" t="s">
        <v>48</v>
      </c>
      <c r="C54" s="12">
        <v>245</v>
      </c>
      <c r="E54" s="12">
        <f>251000/1000</f>
        <v>251</v>
      </c>
    </row>
    <row r="55" spans="1:5" ht="13.5" thickBot="1">
      <c r="A55" s="3"/>
      <c r="C55" s="21">
        <f>SUM(C50:C54)</f>
        <v>106452</v>
      </c>
      <c r="E55" s="21">
        <f>SUM(E50:E54)</f>
        <v>105415.59300000001</v>
      </c>
    </row>
    <row r="56" spans="1:5" ht="13.5" thickTop="1">
      <c r="A56" s="3"/>
      <c r="C56" s="29"/>
      <c r="E56" s="29"/>
    </row>
    <row r="57" spans="1:5" ht="12.75">
      <c r="A57" s="82" t="s">
        <v>95</v>
      </c>
      <c r="B57" s="82"/>
      <c r="C57" s="83">
        <f>+(C50-C18)/C48</f>
        <v>1.0892758491149759</v>
      </c>
      <c r="E57" s="83">
        <f>+(E50-E18)/E48</f>
        <v>1.0757781056958566</v>
      </c>
    </row>
    <row r="58" spans="1:5" ht="12.75">
      <c r="A58" s="3"/>
      <c r="C58" s="29"/>
      <c r="E58" s="29"/>
    </row>
    <row r="59" spans="1:5" ht="12.75">
      <c r="A59" s="3"/>
      <c r="C59" s="29"/>
      <c r="E59" s="29"/>
    </row>
    <row r="60" ht="12.75">
      <c r="A60" s="3"/>
    </row>
    <row r="61" spans="1:6" ht="12.75">
      <c r="A61" s="14" t="s">
        <v>96</v>
      </c>
      <c r="B61" s="14"/>
      <c r="C61" s="14"/>
      <c r="D61" s="14"/>
      <c r="E61" s="14"/>
      <c r="F61" s="14"/>
    </row>
  </sheetData>
  <printOptions/>
  <pageMargins left="0.53" right="0.41" top="0.6" bottom="0.22" header="0.25" footer="0.38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D4">
      <selection activeCell="A17" sqref="A17"/>
    </sheetView>
  </sheetViews>
  <sheetFormatPr defaultColWidth="9.33203125" defaultRowHeight="12.75"/>
  <cols>
    <col min="1" max="1" width="4" style="32" customWidth="1"/>
    <col min="2" max="2" width="3.66015625" style="32" customWidth="1"/>
    <col min="3" max="3" width="1.171875" style="32" customWidth="1"/>
    <col min="4" max="4" width="32" style="32" customWidth="1"/>
    <col min="5" max="5" width="2.66015625" style="32" customWidth="1"/>
    <col min="6" max="6" width="13.5" style="32" customWidth="1"/>
    <col min="7" max="8" width="14.16015625" style="32" customWidth="1"/>
    <col min="9" max="9" width="15.66015625" style="32" customWidth="1"/>
    <col min="10" max="10" width="14.16015625" style="32" customWidth="1"/>
    <col min="11" max="11" width="19.83203125" style="32" bestFit="1" customWidth="1"/>
    <col min="12" max="12" width="18.5" style="32" bestFit="1" customWidth="1"/>
    <col min="13" max="16384" width="10.66015625" style="32" customWidth="1"/>
  </cols>
  <sheetData>
    <row r="1" ht="12.75">
      <c r="A1" s="31" t="s">
        <v>7</v>
      </c>
    </row>
    <row r="2" ht="12.75">
      <c r="A2" s="31" t="s">
        <v>31</v>
      </c>
    </row>
    <row r="3" ht="12.75">
      <c r="A3" s="31"/>
    </row>
    <row r="4" ht="12.75">
      <c r="A4" s="33" t="s">
        <v>102</v>
      </c>
    </row>
    <row r="5" ht="12.75" customHeight="1">
      <c r="A5" s="34" t="s">
        <v>16</v>
      </c>
    </row>
    <row r="6" ht="12.75" customHeight="1">
      <c r="A6" s="34"/>
    </row>
    <row r="7" spans="6:12" ht="12.75">
      <c r="F7" s="3"/>
      <c r="G7" s="45" t="s">
        <v>73</v>
      </c>
      <c r="H7" s="55"/>
      <c r="I7" s="46" t="s">
        <v>49</v>
      </c>
      <c r="K7" s="35"/>
      <c r="L7" s="35"/>
    </row>
    <row r="8" spans="6:12" ht="12.75">
      <c r="F8" s="35" t="s">
        <v>50</v>
      </c>
      <c r="G8" s="35" t="s">
        <v>51</v>
      </c>
      <c r="H8" s="35" t="s">
        <v>70</v>
      </c>
      <c r="I8" s="35" t="s">
        <v>93</v>
      </c>
      <c r="J8" s="35"/>
      <c r="K8" s="35"/>
      <c r="L8" s="35"/>
    </row>
    <row r="9" spans="1:12" ht="12.75">
      <c r="A9" s="36"/>
      <c r="F9" s="37" t="s">
        <v>72</v>
      </c>
      <c r="G9" s="37" t="s">
        <v>71</v>
      </c>
      <c r="H9" s="37" t="s">
        <v>69</v>
      </c>
      <c r="I9" s="37" t="s">
        <v>113</v>
      </c>
      <c r="J9" s="37" t="s">
        <v>2</v>
      </c>
      <c r="K9" s="35"/>
      <c r="L9" s="35"/>
    </row>
    <row r="10" spans="1:10" ht="12.75">
      <c r="A10" s="47"/>
      <c r="E10" s="35"/>
      <c r="F10" s="35" t="s">
        <v>0</v>
      </c>
      <c r="G10" s="35" t="s">
        <v>0</v>
      </c>
      <c r="H10" s="35" t="s">
        <v>0</v>
      </c>
      <c r="I10" s="35" t="s">
        <v>0</v>
      </c>
      <c r="J10" s="35" t="s">
        <v>0</v>
      </c>
    </row>
    <row r="11" spans="6:10" ht="12.75">
      <c r="F11" s="35"/>
      <c r="I11" s="35"/>
      <c r="J11" s="35"/>
    </row>
    <row r="12" spans="1:10" ht="12.75">
      <c r="A12" s="32" t="s">
        <v>52</v>
      </c>
      <c r="F12" s="32">
        <v>90506</v>
      </c>
      <c r="G12" s="32">
        <v>15493</v>
      </c>
      <c r="H12" s="32">
        <v>2595</v>
      </c>
      <c r="I12" s="32">
        <v>-11224</v>
      </c>
      <c r="J12" s="38">
        <f>SUM(F12:I12)</f>
        <v>97370</v>
      </c>
    </row>
    <row r="13" ht="7.5" customHeight="1">
      <c r="J13" s="38"/>
    </row>
    <row r="14" spans="1:10" ht="12.75" hidden="1">
      <c r="A14" s="32" t="s">
        <v>53</v>
      </c>
      <c r="F14" s="41"/>
      <c r="G14" s="41"/>
      <c r="H14" s="41"/>
      <c r="I14" s="35"/>
      <c r="J14" s="38">
        <f>SUM(F14:I14)</f>
        <v>0</v>
      </c>
    </row>
    <row r="15" spans="1:10" ht="12.75">
      <c r="A15" s="32" t="s">
        <v>111</v>
      </c>
      <c r="F15" s="41">
        <v>0</v>
      </c>
      <c r="G15" s="41">
        <v>0</v>
      </c>
      <c r="H15" s="41">
        <v>0</v>
      </c>
      <c r="I15" s="32">
        <v>1222</v>
      </c>
      <c r="J15" s="38">
        <f>SUM(F15:I15)</f>
        <v>1222</v>
      </c>
    </row>
    <row r="16" spans="5:10" ht="7.5" customHeight="1">
      <c r="E16" s="42"/>
      <c r="F16" s="40"/>
      <c r="G16" s="40"/>
      <c r="H16" s="40"/>
      <c r="I16" s="39"/>
      <c r="J16" s="40"/>
    </row>
    <row r="17" spans="1:10" ht="12.75">
      <c r="A17" s="32" t="s">
        <v>103</v>
      </c>
      <c r="E17" s="41"/>
      <c r="F17" s="32">
        <f>SUM(F12:F15)</f>
        <v>90506</v>
      </c>
      <c r="G17" s="32">
        <f>SUM(G12:G15)</f>
        <v>15493</v>
      </c>
      <c r="H17" s="32">
        <f>SUM(H12:H15)</f>
        <v>2595</v>
      </c>
      <c r="I17" s="32">
        <f>SUM(I12:I15)</f>
        <v>-10002</v>
      </c>
      <c r="J17" s="38">
        <f>SUM(J12:J15)</f>
        <v>98592</v>
      </c>
    </row>
    <row r="18" spans="5:10" ht="6" customHeight="1" thickBot="1">
      <c r="E18" s="41"/>
      <c r="F18" s="43"/>
      <c r="G18" s="43"/>
      <c r="H18" s="43"/>
      <c r="I18" s="43"/>
      <c r="J18" s="43"/>
    </row>
    <row r="19" ht="12" customHeight="1" thickTop="1">
      <c r="E19" s="41"/>
    </row>
    <row r="20" ht="12" customHeight="1">
      <c r="E20" s="41"/>
    </row>
    <row r="21" spans="1:5" ht="12.75" customHeight="1" hidden="1">
      <c r="A21" s="47" t="s">
        <v>86</v>
      </c>
      <c r="E21" s="41"/>
    </row>
    <row r="22" ht="12.75" hidden="1">
      <c r="E22" s="41"/>
    </row>
    <row r="23" spans="1:10" ht="12.75" hidden="1">
      <c r="A23" s="32" t="s">
        <v>55</v>
      </c>
      <c r="F23" s="32">
        <f>87719667/1000</f>
        <v>87719.667</v>
      </c>
      <c r="G23" s="32">
        <f>14336232/1000</f>
        <v>14336.232</v>
      </c>
      <c r="H23" s="32">
        <f>2595389/1000</f>
        <v>2595.389</v>
      </c>
      <c r="I23" s="32">
        <f>21427875/1000</f>
        <v>21427.875</v>
      </c>
      <c r="J23" s="38">
        <f>SUM(F23:I23)</f>
        <v>126079.163</v>
      </c>
    </row>
    <row r="24" ht="12.75" hidden="1"/>
    <row r="25" spans="1:10" ht="12.75" hidden="1">
      <c r="A25" s="32" t="s">
        <v>74</v>
      </c>
      <c r="F25" s="32">
        <f>2786000/1000</f>
        <v>2786</v>
      </c>
      <c r="G25" s="32">
        <f>1162170/1000</f>
        <v>1162.17</v>
      </c>
      <c r="H25" s="32">
        <v>0</v>
      </c>
      <c r="I25" s="32">
        <v>0</v>
      </c>
      <c r="J25" s="32">
        <f>SUM(F25:I25)</f>
        <v>3948.17</v>
      </c>
    </row>
    <row r="26" spans="1:10" ht="12.75" hidden="1">
      <c r="A26" s="32" t="s">
        <v>75</v>
      </c>
      <c r="F26" s="32">
        <v>0</v>
      </c>
      <c r="G26" s="32">
        <f>-5000/1000</f>
        <v>-5</v>
      </c>
      <c r="H26" s="32">
        <v>0</v>
      </c>
      <c r="I26" s="32">
        <v>0</v>
      </c>
      <c r="J26" s="32">
        <f>SUM(F26:I26)</f>
        <v>-5</v>
      </c>
    </row>
    <row r="27" spans="1:10" ht="12.75" hidden="1">
      <c r="A27" s="32" t="s">
        <v>76</v>
      </c>
      <c r="F27" s="41">
        <v>0</v>
      </c>
      <c r="G27" s="41">
        <v>0</v>
      </c>
      <c r="H27" s="41">
        <v>0</v>
      </c>
      <c r="I27" s="35">
        <f>-32573828/1000</f>
        <v>-32573.828</v>
      </c>
      <c r="J27" s="38">
        <f>SUM(F27:I27)</f>
        <v>-32573.828</v>
      </c>
    </row>
    <row r="28" spans="1:10" ht="12.75" hidden="1">
      <c r="A28" s="32" t="s">
        <v>54</v>
      </c>
      <c r="F28" s="35">
        <v>0</v>
      </c>
      <c r="G28" s="35">
        <v>0</v>
      </c>
      <c r="H28" s="35">
        <v>0</v>
      </c>
      <c r="I28" s="32">
        <f>-78425/1000</f>
        <v>-78.425</v>
      </c>
      <c r="J28" s="38">
        <f>SUM(F28:I28)</f>
        <v>-78.425</v>
      </c>
    </row>
    <row r="29" spans="5:10" ht="4.5" customHeight="1" hidden="1">
      <c r="E29" s="41"/>
      <c r="F29" s="40"/>
      <c r="G29" s="40"/>
      <c r="H29" s="40"/>
      <c r="I29" s="39"/>
      <c r="J29" s="39"/>
    </row>
    <row r="30" spans="1:10" ht="12.75" hidden="1">
      <c r="A30" s="32" t="s">
        <v>68</v>
      </c>
      <c r="F30" s="38">
        <f>SUM(F23:F28)</f>
        <v>90505.667</v>
      </c>
      <c r="G30" s="38">
        <f>SUM(G23:G28)</f>
        <v>15493.402</v>
      </c>
      <c r="H30" s="38">
        <f>SUM(H23:H28)</f>
        <v>2595.389</v>
      </c>
      <c r="I30" s="38">
        <f>SUM(I23:I28)</f>
        <v>-11224.378</v>
      </c>
      <c r="J30" s="38">
        <f>SUM(J23:J28)</f>
        <v>97370.08</v>
      </c>
    </row>
    <row r="31" spans="6:10" ht="6" customHeight="1" hidden="1" thickBot="1">
      <c r="F31" s="43"/>
      <c r="G31" s="43"/>
      <c r="H31" s="43"/>
      <c r="I31" s="43"/>
      <c r="J31" s="43"/>
    </row>
    <row r="32" ht="11.25" customHeight="1" hidden="1" thickTop="1"/>
    <row r="33" ht="11.25" customHeight="1"/>
    <row r="34" ht="11.25" customHeight="1"/>
    <row r="35" ht="11.25" customHeight="1"/>
    <row r="37" ht="12.75">
      <c r="A37" s="14" t="s">
        <v>96</v>
      </c>
    </row>
    <row r="38" ht="12.75">
      <c r="A38" s="12"/>
    </row>
  </sheetData>
  <printOptions/>
  <pageMargins left="0.7480314960629921" right="0.5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21"/>
  <sheetViews>
    <sheetView showGridLines="0" tabSelected="1" workbookViewId="0" topLeftCell="A1">
      <selection activeCell="D13" sqref="D13"/>
    </sheetView>
  </sheetViews>
  <sheetFormatPr defaultColWidth="9.33203125" defaultRowHeight="12.75"/>
  <cols>
    <col min="1" max="1" width="5.33203125" style="3" customWidth="1"/>
    <col min="2" max="2" width="4.33203125" style="3" customWidth="1"/>
    <col min="3" max="3" width="56.83203125" style="3" customWidth="1"/>
    <col min="4" max="4" width="15.5" style="3" customWidth="1"/>
    <col min="5" max="5" width="16.33203125" style="3" customWidth="1"/>
    <col min="6" max="6" width="3.83203125" style="3" customWidth="1"/>
    <col min="7" max="7" width="17.33203125" style="3" customWidth="1"/>
    <col min="8" max="8" width="11.5" style="3" customWidth="1"/>
    <col min="9" max="16384" width="9.33203125" style="3" customWidth="1"/>
  </cols>
  <sheetData>
    <row r="1" spans="2:7" ht="12.75">
      <c r="B1" s="30" t="s">
        <v>7</v>
      </c>
      <c r="C1" s="7"/>
      <c r="D1" s="7"/>
      <c r="G1" s="7" t="s">
        <v>14</v>
      </c>
    </row>
    <row r="2" spans="2:7" ht="12.75" customHeight="1">
      <c r="B2" s="30" t="s">
        <v>31</v>
      </c>
      <c r="F2" s="7"/>
      <c r="G2" s="56"/>
    </row>
    <row r="3" spans="2:7" ht="9" customHeight="1">
      <c r="B3" s="30"/>
      <c r="F3" s="7"/>
      <c r="G3" s="56"/>
    </row>
    <row r="4" spans="2:7" ht="12.75">
      <c r="B4" s="5" t="s">
        <v>104</v>
      </c>
      <c r="F4" s="4"/>
      <c r="G4" s="57"/>
    </row>
    <row r="5" spans="2:7" ht="12.75">
      <c r="B5" s="3" t="s">
        <v>16</v>
      </c>
      <c r="E5" s="4"/>
      <c r="F5" s="4"/>
      <c r="G5" s="57"/>
    </row>
    <row r="6" spans="5:7" ht="12.75">
      <c r="E6" s="4"/>
      <c r="F6" s="4"/>
      <c r="G6" s="57"/>
    </row>
    <row r="7" spans="3:7" ht="12.75">
      <c r="C7" s="58"/>
      <c r="D7" s="58"/>
      <c r="E7" s="4" t="s">
        <v>114</v>
      </c>
      <c r="F7" s="4"/>
      <c r="G7" s="57"/>
    </row>
    <row r="8" spans="1:7" ht="12.75">
      <c r="A8" s="8"/>
      <c r="C8" s="59"/>
      <c r="D8" s="59"/>
      <c r="E8" s="60" t="s">
        <v>21</v>
      </c>
      <c r="F8" s="4"/>
      <c r="G8" s="61"/>
    </row>
    <row r="9" spans="1:7" ht="12.75">
      <c r="A9" s="8"/>
      <c r="C9" s="59"/>
      <c r="D9" s="59"/>
      <c r="E9" s="4" t="s">
        <v>115</v>
      </c>
      <c r="F9" s="4"/>
      <c r="G9" s="61"/>
    </row>
    <row r="10" spans="1:7" ht="12.75">
      <c r="A10" s="8"/>
      <c r="C10" s="59"/>
      <c r="D10" s="59"/>
      <c r="E10" s="62" t="s">
        <v>100</v>
      </c>
      <c r="F10" s="4"/>
      <c r="G10" s="60"/>
    </row>
    <row r="11" spans="1:7" ht="12.75">
      <c r="A11" s="8"/>
      <c r="E11" s="57" t="s">
        <v>0</v>
      </c>
      <c r="F11" s="4"/>
      <c r="G11" s="57"/>
    </row>
    <row r="12" spans="1:7" ht="8.25" customHeight="1">
      <c r="A12" s="8"/>
      <c r="E12" s="4"/>
      <c r="F12" s="4"/>
      <c r="G12" s="57"/>
    </row>
    <row r="13" spans="1:7" ht="13.5" customHeight="1">
      <c r="A13" s="8"/>
      <c r="B13" s="3" t="s">
        <v>112</v>
      </c>
      <c r="E13" s="63">
        <f>income_s!E28</f>
        <v>1551</v>
      </c>
      <c r="F13" s="48"/>
      <c r="G13" s="64"/>
    </row>
    <row r="14" spans="1:7" ht="5.25" customHeight="1">
      <c r="A14" s="8"/>
      <c r="E14" s="48"/>
      <c r="F14" s="48"/>
      <c r="G14" s="64"/>
    </row>
    <row r="15" spans="1:7" ht="12.75">
      <c r="A15" s="8"/>
      <c r="B15" s="1" t="s">
        <v>79</v>
      </c>
      <c r="E15" s="65"/>
      <c r="F15" s="48"/>
      <c r="G15" s="64"/>
    </row>
    <row r="16" spans="1:7" ht="12.75">
      <c r="A16" s="8"/>
      <c r="B16" s="3" t="s">
        <v>8</v>
      </c>
      <c r="E16" s="49">
        <v>686</v>
      </c>
      <c r="F16" s="48"/>
      <c r="G16" s="64"/>
    </row>
    <row r="17" spans="1:7" ht="12" customHeight="1">
      <c r="A17" s="8"/>
      <c r="B17" s="3" t="s">
        <v>77</v>
      </c>
      <c r="E17" s="49">
        <v>-19</v>
      </c>
      <c r="F17" s="48"/>
      <c r="G17" s="64"/>
    </row>
    <row r="18" spans="1:7" ht="12.75" customHeight="1">
      <c r="A18" s="8"/>
      <c r="B18" s="3" t="s">
        <v>87</v>
      </c>
      <c r="E18" s="66">
        <v>751</v>
      </c>
      <c r="F18" s="48"/>
      <c r="G18" s="64"/>
    </row>
    <row r="19" spans="1:7" ht="0.75" customHeight="1">
      <c r="A19" s="8"/>
      <c r="E19" s="67"/>
      <c r="F19" s="48"/>
      <c r="G19" s="64"/>
    </row>
    <row r="20" spans="1:8" ht="11.25" customHeight="1">
      <c r="A20" s="8"/>
      <c r="B20" s="3" t="s">
        <v>9</v>
      </c>
      <c r="E20" s="68">
        <f>SUM(E13:E18)</f>
        <v>2969</v>
      </c>
      <c r="F20" s="48"/>
      <c r="G20" s="64"/>
      <c r="H20" s="58"/>
    </row>
    <row r="21" spans="1:8" ht="8.25" customHeight="1">
      <c r="A21" s="8"/>
      <c r="E21" s="68"/>
      <c r="F21" s="48"/>
      <c r="G21" s="64"/>
      <c r="H21" s="58"/>
    </row>
    <row r="22" spans="1:7" ht="12.75">
      <c r="A22" s="8"/>
      <c r="B22" s="3" t="s">
        <v>10</v>
      </c>
      <c r="C22" s="69"/>
      <c r="D22" s="69"/>
      <c r="E22" s="66">
        <v>1931</v>
      </c>
      <c r="F22" s="48"/>
      <c r="G22" s="6"/>
    </row>
    <row r="23" spans="1:7" ht="12" customHeight="1">
      <c r="A23" s="8"/>
      <c r="B23" s="3" t="s">
        <v>11</v>
      </c>
      <c r="C23" s="69"/>
      <c r="D23" s="69"/>
      <c r="E23" s="70">
        <v>-7582</v>
      </c>
      <c r="F23" s="48"/>
      <c r="G23" s="6"/>
    </row>
    <row r="24" spans="1:7" ht="12.75">
      <c r="A24" s="8"/>
      <c r="B24" s="3" t="s">
        <v>83</v>
      </c>
      <c r="C24" s="69"/>
      <c r="D24" s="69"/>
      <c r="E24" s="71">
        <f>SUM(E20:E23)</f>
        <v>-2682</v>
      </c>
      <c r="F24" s="48"/>
      <c r="G24" s="6"/>
    </row>
    <row r="25" spans="1:7" ht="12.75">
      <c r="A25" s="8"/>
      <c r="C25" s="69"/>
      <c r="D25" s="69"/>
      <c r="E25" s="66"/>
      <c r="F25" s="48"/>
      <c r="G25" s="6"/>
    </row>
    <row r="26" spans="1:7" ht="12.75">
      <c r="A26" s="8"/>
      <c r="B26" s="3" t="s">
        <v>78</v>
      </c>
      <c r="C26" s="69"/>
      <c r="D26" s="69"/>
      <c r="E26" s="71">
        <v>-751</v>
      </c>
      <c r="F26" s="48"/>
      <c r="G26" s="6"/>
    </row>
    <row r="27" spans="1:7" ht="12.75">
      <c r="A27" s="8"/>
      <c r="B27" s="3" t="s">
        <v>81</v>
      </c>
      <c r="C27" s="69"/>
      <c r="D27" s="69"/>
      <c r="E27" s="70">
        <v>-526</v>
      </c>
      <c r="F27" s="48"/>
      <c r="G27" s="6"/>
    </row>
    <row r="28" spans="1:7" ht="12.75">
      <c r="A28" s="8"/>
      <c r="B28" s="3" t="s">
        <v>82</v>
      </c>
      <c r="C28" s="69"/>
      <c r="D28" s="69"/>
      <c r="E28" s="71">
        <f>SUM(E24:E27)</f>
        <v>-3959</v>
      </c>
      <c r="F28" s="48"/>
      <c r="G28" s="6"/>
    </row>
    <row r="29" spans="1:7" ht="12.75">
      <c r="A29" s="8"/>
      <c r="C29" s="69"/>
      <c r="D29" s="69"/>
      <c r="E29" s="66"/>
      <c r="F29" s="48"/>
      <c r="G29" s="6"/>
    </row>
    <row r="30" spans="1:7" ht="12.75">
      <c r="A30" s="8"/>
      <c r="B30" s="3" t="s">
        <v>12</v>
      </c>
      <c r="C30" s="69"/>
      <c r="D30" s="69"/>
      <c r="E30" s="66"/>
      <c r="F30" s="48"/>
      <c r="G30" s="6"/>
    </row>
    <row r="31" spans="1:7" ht="12.75">
      <c r="A31" s="8"/>
      <c r="B31" s="3" t="s">
        <v>92</v>
      </c>
      <c r="E31" s="72">
        <v>-3219</v>
      </c>
      <c r="F31" s="51"/>
      <c r="G31" s="6"/>
    </row>
    <row r="32" spans="1:7" ht="12.75">
      <c r="A32" s="8"/>
      <c r="C32" s="69"/>
      <c r="D32" s="69"/>
      <c r="E32" s="66"/>
      <c r="F32" s="48"/>
      <c r="G32" s="6"/>
    </row>
    <row r="33" spans="1:7" ht="12.75">
      <c r="A33" s="8"/>
      <c r="B33" s="3" t="s">
        <v>13</v>
      </c>
      <c r="C33" s="69"/>
      <c r="D33" s="69"/>
      <c r="E33" s="66"/>
      <c r="F33" s="48"/>
      <c r="G33" s="6"/>
    </row>
    <row r="34" spans="1:7" ht="12.75">
      <c r="A34" s="8"/>
      <c r="B34" s="3" t="s">
        <v>60</v>
      </c>
      <c r="C34" s="73"/>
      <c r="D34" s="73"/>
      <c r="E34" s="72">
        <v>2298</v>
      </c>
      <c r="F34" s="48"/>
      <c r="G34" s="64"/>
    </row>
    <row r="35" spans="1:7" ht="4.5" customHeight="1">
      <c r="A35" s="8"/>
      <c r="C35" s="69"/>
      <c r="D35" s="69"/>
      <c r="E35" s="67"/>
      <c r="F35" s="51"/>
      <c r="G35" s="6"/>
    </row>
    <row r="36" spans="1:7" ht="12.75" customHeight="1">
      <c r="A36" s="8"/>
      <c r="B36" s="3" t="s">
        <v>84</v>
      </c>
      <c r="E36" s="71">
        <f>SUM(E28:E34)</f>
        <v>-4880</v>
      </c>
      <c r="F36" s="51"/>
      <c r="G36" s="6"/>
    </row>
    <row r="37" spans="1:7" ht="6" customHeight="1">
      <c r="A37" s="8"/>
      <c r="C37" s="74"/>
      <c r="D37" s="74"/>
      <c r="E37" s="66"/>
      <c r="F37" s="51"/>
      <c r="G37" s="6"/>
    </row>
    <row r="38" spans="1:7" ht="12.75">
      <c r="A38" s="8"/>
      <c r="B38" s="3" t="s">
        <v>80</v>
      </c>
      <c r="C38" s="74"/>
      <c r="D38" s="74"/>
      <c r="E38" s="72">
        <v>-11670</v>
      </c>
      <c r="F38" s="51"/>
      <c r="G38" s="6"/>
    </row>
    <row r="39" spans="1:7" ht="6" customHeight="1">
      <c r="A39" s="8"/>
      <c r="C39" s="74"/>
      <c r="D39" s="74"/>
      <c r="E39" s="75"/>
      <c r="F39" s="51"/>
      <c r="G39" s="76"/>
    </row>
    <row r="40" spans="1:10" ht="15.75" customHeight="1" thickBot="1">
      <c r="A40" s="8"/>
      <c r="B40" s="3" t="s">
        <v>85</v>
      </c>
      <c r="C40" s="74"/>
      <c r="D40" s="74"/>
      <c r="E40" s="77">
        <f>SUM(E36:E38)</f>
        <v>-16550</v>
      </c>
      <c r="F40" s="51"/>
      <c r="G40" s="11"/>
      <c r="H40" s="78"/>
      <c r="I40" s="79"/>
      <c r="J40" s="80"/>
    </row>
    <row r="41" spans="1:7" ht="13.5" thickTop="1">
      <c r="A41" s="8"/>
      <c r="C41" s="10"/>
      <c r="D41" s="10"/>
      <c r="E41" s="12"/>
      <c r="F41" s="12"/>
      <c r="G41" s="81"/>
    </row>
    <row r="42" spans="1:7" ht="12" customHeight="1">
      <c r="A42" s="8"/>
      <c r="C42" s="10"/>
      <c r="D42" s="10"/>
      <c r="E42" s="12"/>
      <c r="F42" s="12"/>
      <c r="G42" s="81"/>
    </row>
    <row r="43" spans="1:7" ht="12.75">
      <c r="A43" s="8"/>
      <c r="B43" s="3" t="s">
        <v>94</v>
      </c>
      <c r="C43" s="10"/>
      <c r="D43" s="10"/>
      <c r="E43" s="18"/>
      <c r="F43" s="12"/>
      <c r="G43" s="81"/>
    </row>
    <row r="44" spans="1:7" ht="12.75">
      <c r="A44" s="8"/>
      <c r="C44" s="10"/>
      <c r="D44" s="10"/>
      <c r="E44" s="18" t="s">
        <v>0</v>
      </c>
      <c r="F44" s="12"/>
      <c r="G44" s="81"/>
    </row>
    <row r="45" spans="1:7" ht="12.75">
      <c r="A45" s="8"/>
      <c r="B45" s="3" t="s">
        <v>58</v>
      </c>
      <c r="C45" s="10"/>
      <c r="D45" s="10"/>
      <c r="E45" s="12">
        <v>829</v>
      </c>
      <c r="F45" s="12"/>
      <c r="G45" s="81"/>
    </row>
    <row r="46" spans="1:7" ht="12.75">
      <c r="A46" s="8"/>
      <c r="B46" s="3" t="s">
        <v>59</v>
      </c>
      <c r="C46" s="10"/>
      <c r="D46" s="10"/>
      <c r="E46" s="48">
        <v>2307</v>
      </c>
      <c r="F46" s="48"/>
      <c r="G46" s="64"/>
    </row>
    <row r="47" spans="1:7" ht="12" customHeight="1">
      <c r="A47" s="8"/>
      <c r="B47" s="3" t="s">
        <v>88</v>
      </c>
      <c r="C47" s="10"/>
      <c r="D47" s="10"/>
      <c r="E47" s="12">
        <v>-19686</v>
      </c>
      <c r="F47" s="48"/>
      <c r="G47" s="64"/>
    </row>
    <row r="48" spans="1:7" ht="15.75" customHeight="1" thickBot="1">
      <c r="A48" s="8"/>
      <c r="C48" s="10"/>
      <c r="D48" s="10"/>
      <c r="E48" s="21">
        <f>SUM(E45:E47)</f>
        <v>-16550</v>
      </c>
      <c r="F48" s="48"/>
      <c r="G48" s="64"/>
    </row>
    <row r="49" spans="1:7" ht="12" customHeight="1" thickTop="1">
      <c r="A49" s="8"/>
      <c r="C49" s="10"/>
      <c r="D49" s="10"/>
      <c r="E49" s="29"/>
      <c r="F49" s="48"/>
      <c r="G49" s="64"/>
    </row>
    <row r="50" spans="1:7" ht="15.75" customHeight="1">
      <c r="A50" s="8"/>
      <c r="C50" s="10"/>
      <c r="D50" s="10"/>
      <c r="E50" s="29"/>
      <c r="F50" s="48"/>
      <c r="G50" s="64"/>
    </row>
    <row r="51" spans="1:7" ht="15.75" customHeight="1" hidden="1">
      <c r="A51" s="8"/>
      <c r="C51" s="10"/>
      <c r="D51" s="10"/>
      <c r="E51" s="29">
        <f>E40-E48</f>
        <v>0</v>
      </c>
      <c r="F51" s="48"/>
      <c r="G51" s="64"/>
    </row>
    <row r="52" spans="1:7" ht="12.75">
      <c r="A52" s="8"/>
      <c r="C52" s="10"/>
      <c r="D52" s="10"/>
      <c r="E52" s="48"/>
      <c r="F52" s="48"/>
      <c r="G52" s="64"/>
    </row>
    <row r="53" spans="1:7" ht="12.75">
      <c r="A53" s="8"/>
      <c r="B53" s="14" t="s">
        <v>96</v>
      </c>
      <c r="E53" s="48"/>
      <c r="F53" s="48"/>
      <c r="G53" s="48"/>
    </row>
    <row r="54" spans="1:7" ht="12.75">
      <c r="A54" s="8"/>
      <c r="B54" s="12"/>
      <c r="E54" s="48"/>
      <c r="F54" s="48"/>
      <c r="G54" s="48"/>
    </row>
    <row r="55" spans="1:7" ht="12.75">
      <c r="A55" s="8"/>
      <c r="E55" s="48"/>
      <c r="F55" s="48"/>
      <c r="G55" s="48"/>
    </row>
    <row r="56" spans="1:7" ht="12.75">
      <c r="A56" s="8"/>
      <c r="E56" s="48"/>
      <c r="F56" s="48"/>
      <c r="G56" s="48"/>
    </row>
    <row r="57" spans="1:7" ht="12.75">
      <c r="A57" s="8"/>
      <c r="E57" s="48"/>
      <c r="F57" s="48"/>
      <c r="G57" s="48"/>
    </row>
    <row r="58" spans="1:7" ht="12.75">
      <c r="A58" s="8"/>
      <c r="E58" s="48"/>
      <c r="F58" s="48"/>
      <c r="G58" s="48"/>
    </row>
    <row r="59" spans="1:7" ht="12.75">
      <c r="A59" s="8"/>
      <c r="E59" s="48"/>
      <c r="F59" s="48"/>
      <c r="G59" s="48"/>
    </row>
    <row r="60" spans="1:7" ht="12.75">
      <c r="A60" s="8"/>
      <c r="E60" s="48"/>
      <c r="F60" s="48"/>
      <c r="G60" s="48"/>
    </row>
    <row r="61" spans="1:7" ht="12.75">
      <c r="A61" s="8"/>
      <c r="E61" s="48"/>
      <c r="F61" s="48"/>
      <c r="G61" s="48"/>
    </row>
    <row r="62" spans="1:7" ht="12.75">
      <c r="A62" s="8"/>
      <c r="E62" s="48"/>
      <c r="F62" s="48"/>
      <c r="G62" s="48"/>
    </row>
    <row r="63" spans="1:7" ht="12.75">
      <c r="A63" s="8"/>
      <c r="E63" s="48"/>
      <c r="F63" s="48"/>
      <c r="G63" s="48"/>
    </row>
    <row r="64" spans="1:7" ht="12.75">
      <c r="A64" s="8"/>
      <c r="E64" s="48"/>
      <c r="F64" s="48"/>
      <c r="G64" s="48"/>
    </row>
    <row r="65" spans="1:7" ht="12.75">
      <c r="A65" s="8"/>
      <c r="E65" s="48"/>
      <c r="F65" s="48"/>
      <c r="G65" s="48"/>
    </row>
    <row r="66" spans="1:7" ht="12.75">
      <c r="A66" s="8"/>
      <c r="E66" s="48"/>
      <c r="F66" s="48"/>
      <c r="G66" s="48"/>
    </row>
    <row r="67" spans="1:7" ht="12.75">
      <c r="A67" s="8"/>
      <c r="E67" s="48"/>
      <c r="F67" s="48"/>
      <c r="G67" s="48"/>
    </row>
    <row r="68" spans="1:7" ht="12.75">
      <c r="A68" s="8"/>
      <c r="E68" s="48"/>
      <c r="F68" s="48"/>
      <c r="G68" s="48"/>
    </row>
    <row r="69" spans="1:7" ht="12.75">
      <c r="A69" s="8"/>
      <c r="E69" s="48"/>
      <c r="F69" s="48"/>
      <c r="G69" s="48"/>
    </row>
    <row r="70" spans="1:7" ht="12.75">
      <c r="A70" s="8"/>
      <c r="E70" s="48"/>
      <c r="F70" s="48"/>
      <c r="G70" s="48"/>
    </row>
    <row r="71" spans="1:7" ht="12.75">
      <c r="A71" s="8"/>
      <c r="E71" s="48"/>
      <c r="F71" s="48"/>
      <c r="G71" s="48"/>
    </row>
    <row r="72" spans="1:7" ht="12.75">
      <c r="A72" s="8"/>
      <c r="E72" s="48"/>
      <c r="F72" s="48"/>
      <c r="G72" s="48"/>
    </row>
    <row r="73" spans="1:7" ht="12.75">
      <c r="A73" s="8"/>
      <c r="E73" s="48"/>
      <c r="F73" s="48"/>
      <c r="G73" s="48"/>
    </row>
    <row r="74" spans="1:7" ht="12.75">
      <c r="A74" s="8"/>
      <c r="E74" s="48"/>
      <c r="F74" s="48"/>
      <c r="G74" s="48"/>
    </row>
    <row r="75" spans="1:7" ht="12.75">
      <c r="A75" s="8"/>
      <c r="E75" s="48"/>
      <c r="F75" s="48"/>
      <c r="G75" s="48"/>
    </row>
    <row r="76" spans="1:7" ht="12.75">
      <c r="A76" s="8"/>
      <c r="E76" s="48"/>
      <c r="F76" s="48"/>
      <c r="G76" s="48"/>
    </row>
    <row r="77" spans="1:7" ht="12.75">
      <c r="A77" s="8"/>
      <c r="E77" s="48"/>
      <c r="F77" s="48"/>
      <c r="G77" s="48"/>
    </row>
    <row r="78" spans="1:7" ht="12.75">
      <c r="A78" s="8"/>
      <c r="E78" s="48"/>
      <c r="F78" s="48"/>
      <c r="G78" s="48"/>
    </row>
    <row r="79" spans="1:7" ht="12.75">
      <c r="A79" s="8"/>
      <c r="E79" s="48"/>
      <c r="F79" s="48"/>
      <c r="G79" s="48"/>
    </row>
    <row r="80" spans="1:7" ht="12.75">
      <c r="A80" s="8"/>
      <c r="E80" s="48"/>
      <c r="F80" s="48"/>
      <c r="G80" s="48"/>
    </row>
    <row r="81" spans="1:7" ht="12.75">
      <c r="A81" s="8"/>
      <c r="E81" s="48"/>
      <c r="F81" s="48"/>
      <c r="G81" s="48"/>
    </row>
    <row r="82" spans="1:7" ht="12.75">
      <c r="A82" s="8"/>
      <c r="E82" s="48"/>
      <c r="F82" s="48"/>
      <c r="G82" s="48"/>
    </row>
    <row r="83" spans="1:7" ht="12.75">
      <c r="A83" s="8"/>
      <c r="E83" s="48"/>
      <c r="F83" s="48"/>
      <c r="G83" s="48"/>
    </row>
    <row r="84" spans="1:7" ht="12.75">
      <c r="A84" s="8"/>
      <c r="E84" s="48"/>
      <c r="F84" s="48"/>
      <c r="G84" s="48"/>
    </row>
    <row r="85" spans="1:7" ht="12.75">
      <c r="A85" s="8"/>
      <c r="E85" s="48"/>
      <c r="F85" s="48"/>
      <c r="G85" s="48"/>
    </row>
    <row r="86" spans="1:7" ht="12.75">
      <c r="A86" s="8"/>
      <c r="E86" s="48"/>
      <c r="F86" s="48"/>
      <c r="G86" s="48"/>
    </row>
    <row r="87" spans="1:7" ht="12.75">
      <c r="A87" s="8"/>
      <c r="E87" s="48"/>
      <c r="F87" s="48"/>
      <c r="G87" s="48"/>
    </row>
    <row r="88" spans="1:7" ht="12.75">
      <c r="A88" s="8"/>
      <c r="E88" s="48"/>
      <c r="F88" s="48"/>
      <c r="G88" s="48"/>
    </row>
    <row r="89" spans="1:7" ht="12.75">
      <c r="A89" s="8"/>
      <c r="E89" s="48"/>
      <c r="F89" s="48"/>
      <c r="G89" s="48"/>
    </row>
    <row r="90" spans="1:7" ht="12.75">
      <c r="A90" s="8"/>
      <c r="E90" s="48"/>
      <c r="F90" s="48"/>
      <c r="G90" s="48"/>
    </row>
    <row r="91" spans="1:7" ht="12.75">
      <c r="A91" s="8"/>
      <c r="E91" s="48"/>
      <c r="F91" s="48"/>
      <c r="G91" s="48"/>
    </row>
    <row r="92" spans="1:7" ht="12.75">
      <c r="A92" s="8"/>
      <c r="E92" s="48"/>
      <c r="F92" s="48"/>
      <c r="G92" s="48"/>
    </row>
    <row r="93" spans="1:7" ht="12.75">
      <c r="A93" s="8"/>
      <c r="E93" s="48"/>
      <c r="F93" s="48"/>
      <c r="G93" s="48"/>
    </row>
    <row r="94" spans="1:7" ht="12.75">
      <c r="A94" s="8"/>
      <c r="E94" s="48"/>
      <c r="F94" s="48"/>
      <c r="G94" s="48"/>
    </row>
    <row r="95" spans="1:7" ht="12.75">
      <c r="A95" s="8"/>
      <c r="E95" s="48"/>
      <c r="F95" s="48"/>
      <c r="G95" s="48"/>
    </row>
    <row r="96" spans="1:7" ht="12.75">
      <c r="A96" s="8"/>
      <c r="E96" s="48"/>
      <c r="F96" s="48"/>
      <c r="G96" s="48"/>
    </row>
    <row r="97" spans="1:7" ht="12.75">
      <c r="A97" s="8"/>
      <c r="E97" s="48"/>
      <c r="F97" s="48"/>
      <c r="G97" s="48"/>
    </row>
    <row r="98" spans="1:7" ht="12.75">
      <c r="A98" s="8"/>
      <c r="E98" s="48"/>
      <c r="F98" s="48"/>
      <c r="G98" s="48"/>
    </row>
    <row r="99" spans="1:7" ht="12.75">
      <c r="A99" s="8"/>
      <c r="E99" s="48"/>
      <c r="F99" s="48"/>
      <c r="G99" s="48"/>
    </row>
    <row r="100" spans="1:7" ht="12.75">
      <c r="A100" s="8"/>
      <c r="E100" s="48"/>
      <c r="F100" s="48"/>
      <c r="G100" s="48"/>
    </row>
    <row r="101" spans="1:7" ht="12.75">
      <c r="A101" s="8"/>
      <c r="E101" s="48"/>
      <c r="F101" s="48"/>
      <c r="G101" s="48"/>
    </row>
    <row r="102" spans="1:7" ht="12.75">
      <c r="A102" s="8"/>
      <c r="E102" s="48"/>
      <c r="F102" s="48"/>
      <c r="G102" s="48"/>
    </row>
    <row r="103" spans="1:7" ht="12.75">
      <c r="A103" s="8"/>
      <c r="E103" s="48"/>
      <c r="F103" s="48"/>
      <c r="G103" s="48"/>
    </row>
    <row r="104" spans="1:7" ht="12.75">
      <c r="A104" s="8"/>
      <c r="E104" s="48"/>
      <c r="F104" s="48"/>
      <c r="G104" s="48"/>
    </row>
    <row r="105" spans="1:7" ht="12.75">
      <c r="A105" s="8"/>
      <c r="E105" s="48"/>
      <c r="F105" s="48"/>
      <c r="G105" s="48"/>
    </row>
    <row r="106" spans="1:7" ht="12.75">
      <c r="A106" s="8"/>
      <c r="E106" s="48"/>
      <c r="F106" s="48"/>
      <c r="G106" s="48"/>
    </row>
    <row r="107" spans="1:7" ht="12.75">
      <c r="A107" s="8"/>
      <c r="E107" s="48"/>
      <c r="F107" s="48"/>
      <c r="G107" s="48"/>
    </row>
    <row r="108" spans="1:7" ht="12.75">
      <c r="A108" s="8"/>
      <c r="E108" s="48"/>
      <c r="F108" s="48"/>
      <c r="G108" s="4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</sheetData>
  <printOptions/>
  <pageMargins left="0.53" right="0.41" top="0.6" bottom="0.22" header="0.25" footer="0.38"/>
  <pageSetup fitToHeight="1" fitToWidth="1" horizontalDpi="300" verticalDpi="300" orientation="portrait" scale="90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Fastrack Services</cp:lastModifiedBy>
  <cp:lastPrinted>2003-04-16T07:47:25Z</cp:lastPrinted>
  <dcterms:created xsi:type="dcterms:W3CDTF">1999-10-14T02:08:55Z</dcterms:created>
  <dcterms:modified xsi:type="dcterms:W3CDTF">2003-04-21T10:09:17Z</dcterms:modified>
  <cp:category/>
  <cp:version/>
  <cp:contentType/>
  <cp:contentStatus/>
</cp:coreProperties>
</file>